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792" activeTab="6"/>
  </bookViews>
  <sheets>
    <sheet name="Gen_2020" sheetId="1" r:id="rId1"/>
    <sheet name="Feb_2020" sheetId="2" r:id="rId2"/>
    <sheet name="Mar_2020 " sheetId="3" r:id="rId3"/>
    <sheet name="Apr_2020" sheetId="4" r:id="rId4"/>
    <sheet name="Mag_2020" sheetId="5" r:id="rId5"/>
    <sheet name="Giu_2020" sheetId="6" r:id="rId6"/>
    <sheet name="RiepilogoMensili" sheetId="7" r:id="rId7"/>
  </sheets>
  <definedNames>
    <definedName name="_xlnm.Print_Area" localSheetId="6">'RiepilogoMensili'!$A$1:$H$7</definedName>
  </definedNames>
  <calcPr fullCalcOnLoad="1"/>
</workbook>
</file>

<file path=xl/sharedStrings.xml><?xml version="1.0" encoding="utf-8"?>
<sst xmlns="http://schemas.openxmlformats.org/spreadsheetml/2006/main" count="150" uniqueCount="37">
  <si>
    <t>CER</t>
  </si>
  <si>
    <t>kg</t>
  </si>
  <si>
    <t>plastica</t>
  </si>
  <si>
    <t>CD</t>
  </si>
  <si>
    <t>indifferenziato</t>
  </si>
  <si>
    <t>totRd</t>
  </si>
  <si>
    <t>totRi</t>
  </si>
  <si>
    <t>Rt</t>
  </si>
  <si>
    <t>indumenti</t>
  </si>
  <si>
    <t>ingombranti a recupero</t>
  </si>
  <si>
    <t>Biodegradabili da cucine e mense</t>
  </si>
  <si>
    <t>imballaggi in metallo</t>
  </si>
  <si>
    <t>tessili</t>
  </si>
  <si>
    <t>carta e cartone</t>
  </si>
  <si>
    <t>Imballaggi in vetro</t>
  </si>
  <si>
    <t>apparecchiature contenenti cfc</t>
  </si>
  <si>
    <t>sfalci, ramaglie, potature</t>
  </si>
  <si>
    <t>mese</t>
  </si>
  <si>
    <t>RI (indiff.)</t>
  </si>
  <si>
    <t>RD (differ.)</t>
  </si>
  <si>
    <t>RT (totale)</t>
  </si>
  <si>
    <t>perc. Differ.</t>
  </si>
  <si>
    <t>RD escluso compostiere</t>
  </si>
  <si>
    <t>RT escluso compostiere</t>
  </si>
  <si>
    <t>pneumatici</t>
  </si>
  <si>
    <t>RAEE</t>
  </si>
  <si>
    <t>ok</t>
  </si>
  <si>
    <t>Gen_2020</t>
  </si>
  <si>
    <t>Feb_2020</t>
  </si>
  <si>
    <t>Imbalaggi carta e cartone</t>
  </si>
  <si>
    <t>batterie</t>
  </si>
  <si>
    <t>Medicinali</t>
  </si>
  <si>
    <t>67 compostiere con 191 utenze: si computa 1/12 di 15280 annui</t>
  </si>
  <si>
    <t>Apr_2020</t>
  </si>
  <si>
    <t>Magg_2020</t>
  </si>
  <si>
    <t>Giu_2020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</si>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</sst>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0" fontId="0" fillId="33" borderId="0" xfId="0" applyNumberFormat="1" applyFill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/>
    </xf>
    <xf numFmtId="10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 horizontal="right" vertical="center"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5" fontId="0" fillId="0" borderId="0" xfId="43" applyNumberFormat="1" applyFont="1" applyAlignment="1">
      <alignment/>
    </xf>
    <xf numFmtId="165" fontId="0" fillId="33" borderId="0" xfId="43" applyNumberFormat="1" applyFont="1" applyFill="1" applyAlignment="1">
      <alignment/>
    </xf>
    <xf numFmtId="43" fontId="36" fillId="0" borderId="0" xfId="43" applyFont="1" applyAlignment="1">
      <alignment horizontal="center"/>
    </xf>
    <xf numFmtId="43" fontId="0" fillId="0" borderId="0" xfId="43" applyFont="1" applyAlignment="1">
      <alignment horizontal="center"/>
    </xf>
    <xf numFmtId="43" fontId="0" fillId="33" borderId="0" xfId="43" applyFont="1" applyFill="1" applyAlignment="1">
      <alignment horizontal="center"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10" fontId="36" fillId="0" borderId="12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B16" sqref="B16:H16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5" t="s">
        <v>27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7">
        <v>3850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7">
        <v>3080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/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7">
        <v>2120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8"/>
      <c r="C7" s="1" t="s">
        <v>9</v>
      </c>
      <c r="D7" s="1"/>
      <c r="E7" s="1"/>
      <c r="F7" s="1"/>
      <c r="G7" s="1"/>
    </row>
    <row r="8" spans="1:7" ht="15">
      <c r="A8" s="1">
        <v>200123</v>
      </c>
      <c r="B8" s="28"/>
      <c r="C8" s="1" t="s">
        <v>15</v>
      </c>
      <c r="D8" s="1"/>
      <c r="E8" s="1"/>
      <c r="F8" s="1"/>
      <c r="G8" s="1"/>
    </row>
    <row r="9" spans="1:7" ht="15">
      <c r="A9" s="1">
        <v>200108</v>
      </c>
      <c r="B9" s="27">
        <v>14100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8"/>
      <c r="C11" s="1"/>
      <c r="D11" s="1"/>
      <c r="E11" s="1"/>
      <c r="F11" s="1"/>
      <c r="G11" s="1"/>
    </row>
    <row r="12" spans="1:7" ht="15">
      <c r="A12" s="1">
        <v>200110</v>
      </c>
      <c r="B12" s="29"/>
      <c r="C12" s="1" t="s">
        <v>8</v>
      </c>
      <c r="D12" s="1" t="s">
        <v>26</v>
      </c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6">
        <v>200136</v>
      </c>
      <c r="B14" s="26"/>
      <c r="C14" s="26" t="s">
        <v>25</v>
      </c>
      <c r="D14" s="1"/>
      <c r="E14" s="1"/>
      <c r="F14" s="1"/>
      <c r="G14" s="1"/>
    </row>
    <row r="15" spans="1:7" ht="15">
      <c r="A15" s="26">
        <v>160103</v>
      </c>
      <c r="B15" s="26"/>
      <c r="C15" s="26" t="s">
        <v>24</v>
      </c>
      <c r="D15" s="1"/>
      <c r="E15" s="1"/>
      <c r="F15" s="1"/>
      <c r="G15" s="1"/>
    </row>
    <row r="16" spans="1:7" ht="15">
      <c r="A16" s="2" t="s">
        <v>3</v>
      </c>
      <c r="B16" s="26">
        <v>1273</v>
      </c>
      <c r="C16" s="1" t="s">
        <v>32</v>
      </c>
      <c r="D16" s="1"/>
      <c r="E16" s="1"/>
      <c r="F16" s="1"/>
      <c r="G16" s="1"/>
    </row>
    <row r="17" spans="1:15" s="7" customFormat="1" ht="15">
      <c r="A17" s="6">
        <v>200301</v>
      </c>
      <c r="B17" s="6">
        <v>8740</v>
      </c>
      <c r="C17" s="6" t="s">
        <v>4</v>
      </c>
      <c r="D17" s="6"/>
      <c r="E17" s="6"/>
      <c r="F17" s="6"/>
      <c r="G17" s="6"/>
      <c r="J17" s="13"/>
      <c r="K17" s="14"/>
      <c r="L17" s="14"/>
      <c r="M17" s="14"/>
      <c r="N17" s="15"/>
      <c r="O17" s="15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5</v>
      </c>
      <c r="B19" s="1">
        <f>SUM(B3:B16)</f>
        <v>24423</v>
      </c>
      <c r="C19" s="8">
        <f>B19/B21</f>
        <v>0.7364532762415945</v>
      </c>
      <c r="D19" s="16">
        <f>C19</f>
        <v>0.7364532762415945</v>
      </c>
      <c r="E19" s="1"/>
      <c r="F19" s="1"/>
      <c r="G19" s="1"/>
    </row>
    <row r="20" spans="1:15" s="7" customFormat="1" ht="15">
      <c r="A20" s="7" t="s">
        <v>6</v>
      </c>
      <c r="B20" s="9">
        <f>B17</f>
        <v>8740</v>
      </c>
      <c r="J20" s="13"/>
      <c r="K20" s="14"/>
      <c r="L20" s="14"/>
      <c r="M20" s="14"/>
      <c r="N20" s="15"/>
      <c r="O20" s="15"/>
    </row>
    <row r="21" spans="1:2" ht="15">
      <c r="A21" t="s">
        <v>7</v>
      </c>
      <c r="B21">
        <f>SUM(B19:B20)</f>
        <v>33163</v>
      </c>
    </row>
    <row r="24" spans="2:3" ht="15">
      <c r="B24">
        <f>B7+B20</f>
        <v>8740</v>
      </c>
      <c r="C24">
        <f>B21-B16</f>
        <v>31890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110" zoomScaleNormal="110" zoomScalePageLayoutView="0" workbookViewId="0" topLeftCell="A1">
      <selection activeCell="B17" sqref="B17:H17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5" t="s">
        <v>28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7">
        <v>1300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7">
        <v>4640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380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7">
        <v>3100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8">
        <v>1420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8">
        <v>40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7">
        <v>12360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8">
        <v>20</v>
      </c>
      <c r="C11" s="1"/>
      <c r="D11" s="1"/>
      <c r="E11" s="1"/>
      <c r="F11" s="1"/>
      <c r="G11" s="1"/>
    </row>
    <row r="12" spans="1:7" ht="15">
      <c r="A12" s="1">
        <v>200110</v>
      </c>
      <c r="B12" s="29">
        <v>500</v>
      </c>
      <c r="C12" s="1" t="s">
        <v>8</v>
      </c>
      <c r="D12" s="1" t="s">
        <v>26</v>
      </c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6">
        <v>200136</v>
      </c>
      <c r="B14" s="26"/>
      <c r="C14" s="26" t="s">
        <v>25</v>
      </c>
      <c r="D14" s="1"/>
      <c r="E14" s="1"/>
      <c r="F14" s="1"/>
      <c r="G14" s="1"/>
    </row>
    <row r="15" spans="1:7" ht="15">
      <c r="A15" s="26">
        <v>160103</v>
      </c>
      <c r="B15" s="26"/>
      <c r="C15" s="26" t="s">
        <v>24</v>
      </c>
      <c r="D15" s="1"/>
      <c r="E15" s="1"/>
      <c r="F15" s="1"/>
      <c r="G15" s="1"/>
    </row>
    <row r="16" spans="1:7" ht="15">
      <c r="A16" s="26">
        <v>150101</v>
      </c>
      <c r="B16">
        <v>3600</v>
      </c>
      <c r="C16" s="26" t="s">
        <v>29</v>
      </c>
      <c r="D16" s="1"/>
      <c r="E16" s="1"/>
      <c r="F16" s="1"/>
      <c r="G16" s="1"/>
    </row>
    <row r="17" spans="1:7" ht="15">
      <c r="A17" s="2" t="s">
        <v>3</v>
      </c>
      <c r="B17" s="26">
        <v>1273</v>
      </c>
      <c r="C17" s="1" t="s">
        <v>32</v>
      </c>
      <c r="D17" s="1"/>
      <c r="E17" s="1"/>
      <c r="F17" s="1"/>
      <c r="G17" s="1"/>
    </row>
    <row r="18" spans="1:15" s="7" customFormat="1" ht="15">
      <c r="A18" s="6">
        <v>200301</v>
      </c>
      <c r="B18" s="6">
        <v>11000</v>
      </c>
      <c r="C18" s="6" t="s">
        <v>4</v>
      </c>
      <c r="D18" s="6"/>
      <c r="E18" s="6"/>
      <c r="F18" s="6"/>
      <c r="G18" s="6"/>
      <c r="J18" s="13"/>
      <c r="K18" s="14"/>
      <c r="L18" s="14"/>
      <c r="M18" s="14"/>
      <c r="N18" s="15"/>
      <c r="O18" s="15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 t="s">
        <v>5</v>
      </c>
      <c r="B20" s="1">
        <f>SUM(B3:B17)</f>
        <v>28633</v>
      </c>
      <c r="C20" s="8">
        <f>B20/B22</f>
        <v>0.7224535109630863</v>
      </c>
      <c r="D20" s="16">
        <f>C20</f>
        <v>0.7224535109630863</v>
      </c>
      <c r="E20" s="1"/>
      <c r="F20" s="1"/>
      <c r="G20" s="1"/>
    </row>
    <row r="21" spans="1:15" s="7" customFormat="1" ht="15">
      <c r="A21" s="7" t="s">
        <v>6</v>
      </c>
      <c r="B21" s="9">
        <f>B18</f>
        <v>11000</v>
      </c>
      <c r="J21" s="13"/>
      <c r="K21" s="14"/>
      <c r="L21" s="14"/>
      <c r="M21" s="14"/>
      <c r="N21" s="15"/>
      <c r="O21" s="15"/>
    </row>
    <row r="22" spans="1:2" ht="15">
      <c r="A22" t="s">
        <v>7</v>
      </c>
      <c r="B22">
        <f>SUM(B20:B21)</f>
        <v>39633</v>
      </c>
    </row>
    <row r="25" spans="2:3" ht="15">
      <c r="B25">
        <f>B7+B21</f>
        <v>12420</v>
      </c>
      <c r="C25">
        <f>B22-B17</f>
        <v>38360</v>
      </c>
    </row>
    <row r="26" ht="15">
      <c r="F26">
        <f>B22+Gen_2020!B21</f>
        <v>72796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110" zoomScaleNormal="110" zoomScalePageLayoutView="0" workbookViewId="0" topLeftCell="A4">
      <selection activeCell="B19" sqref="B19:H19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5" t="s">
        <v>28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7">
        <v>5200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7">
        <v>4720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/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7">
        <v>4000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8">
        <v>1420</v>
      </c>
      <c r="C7" s="1" t="s">
        <v>9</v>
      </c>
      <c r="D7" s="1"/>
      <c r="E7" s="1"/>
      <c r="F7" s="1"/>
      <c r="G7" s="1"/>
    </row>
    <row r="8" spans="1:7" ht="15">
      <c r="A8" s="1">
        <v>200123</v>
      </c>
      <c r="B8" s="28">
        <v>120</v>
      </c>
      <c r="C8" s="1" t="s">
        <v>15</v>
      </c>
      <c r="D8" s="1"/>
      <c r="E8" s="1"/>
      <c r="F8" s="1"/>
      <c r="G8" s="1"/>
    </row>
    <row r="9" spans="1:7" ht="15">
      <c r="A9" s="1">
        <v>200108</v>
      </c>
      <c r="B9" s="27">
        <v>9215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8">
        <v>20</v>
      </c>
      <c r="C11" s="1"/>
      <c r="D11" s="1"/>
      <c r="E11" s="1"/>
      <c r="F11" s="1"/>
      <c r="G11" s="1"/>
    </row>
    <row r="12" spans="1:7" ht="15">
      <c r="A12" s="1">
        <v>200110</v>
      </c>
      <c r="B12" s="29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6">
        <v>200136</v>
      </c>
      <c r="B14" s="26"/>
      <c r="C14" s="26" t="s">
        <v>25</v>
      </c>
      <c r="D14" s="1"/>
      <c r="E14" s="1"/>
      <c r="F14" s="1"/>
      <c r="G14" s="1"/>
    </row>
    <row r="15" spans="1:7" ht="15">
      <c r="A15" s="26">
        <v>160103</v>
      </c>
      <c r="B15" s="26"/>
      <c r="C15" s="26" t="s">
        <v>24</v>
      </c>
      <c r="D15" s="1"/>
      <c r="E15" s="1"/>
      <c r="F15" s="1"/>
      <c r="G15" s="1"/>
    </row>
    <row r="16" spans="1:7" ht="15">
      <c r="A16" s="26">
        <v>200133</v>
      </c>
      <c r="B16" s="26">
        <v>13</v>
      </c>
      <c r="C16" s="26" t="s">
        <v>30</v>
      </c>
      <c r="D16" s="1"/>
      <c r="E16" s="1"/>
      <c r="F16" s="1"/>
      <c r="G16" s="1"/>
    </row>
    <row r="17" spans="1:7" ht="15">
      <c r="A17" s="26">
        <v>200132</v>
      </c>
      <c r="B17" s="26">
        <v>30</v>
      </c>
      <c r="C17" s="26" t="s">
        <v>31</v>
      </c>
      <c r="D17" s="1"/>
      <c r="E17" s="1"/>
      <c r="F17" s="1"/>
      <c r="G17" s="1"/>
    </row>
    <row r="18" spans="1:7" ht="15">
      <c r="A18" s="26">
        <v>150101</v>
      </c>
      <c r="C18" s="26" t="s">
        <v>29</v>
      </c>
      <c r="D18" s="1"/>
      <c r="E18" s="1"/>
      <c r="F18" s="1"/>
      <c r="G18" s="1"/>
    </row>
    <row r="19" spans="1:7" ht="15">
      <c r="A19" s="2" t="s">
        <v>3</v>
      </c>
      <c r="B19" s="26">
        <v>1273</v>
      </c>
      <c r="C19" s="1" t="s">
        <v>32</v>
      </c>
      <c r="D19" s="1"/>
      <c r="E19" s="1"/>
      <c r="F19" s="1"/>
      <c r="G19" s="1"/>
    </row>
    <row r="20" spans="1:15" s="7" customFormat="1" ht="15">
      <c r="A20" s="6">
        <v>200301</v>
      </c>
      <c r="B20" s="6">
        <v>10480</v>
      </c>
      <c r="C20" s="6" t="s">
        <v>4</v>
      </c>
      <c r="D20" s="6"/>
      <c r="E20" s="6"/>
      <c r="F20" s="6"/>
      <c r="G20" s="6"/>
      <c r="J20" s="13"/>
      <c r="K20" s="14"/>
      <c r="L20" s="14"/>
      <c r="M20" s="14"/>
      <c r="N20" s="15"/>
      <c r="O20" s="15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 t="s">
        <v>5</v>
      </c>
      <c r="B22" s="1">
        <f>SUM(B3:B19)</f>
        <v>26011</v>
      </c>
      <c r="C22" s="8">
        <f>B22/B24</f>
        <v>0.7128058973445507</v>
      </c>
      <c r="D22" s="16">
        <f>C22</f>
        <v>0.7128058973445507</v>
      </c>
      <c r="E22" s="1"/>
      <c r="F22" s="1"/>
      <c r="G22" s="1"/>
    </row>
    <row r="23" spans="1:15" s="7" customFormat="1" ht="15">
      <c r="A23" s="7" t="s">
        <v>6</v>
      </c>
      <c r="B23" s="9">
        <f>B20</f>
        <v>10480</v>
      </c>
      <c r="J23" s="13"/>
      <c r="K23" s="14"/>
      <c r="L23" s="14"/>
      <c r="M23" s="14"/>
      <c r="N23" s="15"/>
      <c r="O23" s="15"/>
    </row>
    <row r="24" spans="1:2" ht="15">
      <c r="A24" t="s">
        <v>7</v>
      </c>
      <c r="B24">
        <f>SUM(B22:B23)</f>
        <v>36491</v>
      </c>
    </row>
    <row r="27" spans="2:3" ht="15">
      <c r="B27">
        <f>B7+B23</f>
        <v>11900</v>
      </c>
      <c r="C27">
        <f>B24-B19</f>
        <v>35218</v>
      </c>
    </row>
    <row r="28" ht="15">
      <c r="F28">
        <f>B24+Gen_2020!B21</f>
        <v>69654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110" zoomScaleNormal="110" zoomScalePageLayoutView="0" workbookViewId="0" topLeftCell="A1">
      <selection activeCell="G21" sqref="G21"/>
    </sheetView>
  </sheetViews>
  <sheetFormatPr defaultColWidth="9.140625" defaultRowHeight="15"/>
  <cols>
    <col min="10" max="10" width="9.140625" style="3" customWidth="1"/>
    <col min="11" max="13" width="9.140625" style="4" customWidth="1"/>
    <col min="14" max="15" width="9.140625" style="5" customWidth="1"/>
  </cols>
  <sheetData>
    <row r="1" spans="1:16" ht="15">
      <c r="A1" s="25" t="s">
        <v>33</v>
      </c>
      <c r="K1" s="10"/>
      <c r="L1" s="10"/>
      <c r="M1" s="10"/>
      <c r="N1" s="11"/>
      <c r="O1" s="11"/>
      <c r="P1" s="12"/>
    </row>
    <row r="2" spans="1:2" ht="15">
      <c r="A2" t="s">
        <v>0</v>
      </c>
      <c r="B2" t="s">
        <v>1</v>
      </c>
    </row>
    <row r="3" spans="1:7" ht="15">
      <c r="A3" s="1">
        <v>200101</v>
      </c>
      <c r="B3" s="27">
        <v>3840</v>
      </c>
      <c r="C3" s="1" t="s">
        <v>13</v>
      </c>
      <c r="D3" s="1"/>
      <c r="E3" s="1"/>
      <c r="F3" s="1"/>
      <c r="G3" s="1"/>
    </row>
    <row r="4" spans="1:15" ht="15">
      <c r="A4" s="1">
        <v>150102</v>
      </c>
      <c r="B4" s="27">
        <v>3900</v>
      </c>
      <c r="C4" s="1" t="s">
        <v>2</v>
      </c>
      <c r="D4" s="1"/>
      <c r="E4" s="1"/>
      <c r="F4" s="1"/>
      <c r="G4" s="1"/>
      <c r="H4" s="1"/>
      <c r="I4" s="1"/>
      <c r="K4" s="17"/>
      <c r="L4" s="17"/>
      <c r="M4" s="17"/>
      <c r="N4" s="18"/>
      <c r="O4" s="18"/>
    </row>
    <row r="5" spans="1:15" ht="15">
      <c r="A5" s="1">
        <v>150104</v>
      </c>
      <c r="B5" s="1">
        <v>640</v>
      </c>
      <c r="C5" s="1" t="s">
        <v>11</v>
      </c>
      <c r="D5" s="1"/>
      <c r="E5" s="1"/>
      <c r="F5" s="1"/>
      <c r="G5" s="1"/>
      <c r="H5" s="1"/>
      <c r="I5" s="1"/>
      <c r="K5" s="17"/>
      <c r="L5" s="17"/>
      <c r="M5" s="17"/>
      <c r="N5" s="18"/>
      <c r="O5" s="18"/>
    </row>
    <row r="6" spans="1:15" ht="15">
      <c r="A6" s="1">
        <v>150107</v>
      </c>
      <c r="B6" s="27">
        <v>2000</v>
      </c>
      <c r="C6" s="1" t="s">
        <v>14</v>
      </c>
      <c r="D6" s="1"/>
      <c r="E6" s="1"/>
      <c r="F6" s="1"/>
      <c r="G6" s="1"/>
      <c r="K6" s="10"/>
      <c r="L6" s="10"/>
      <c r="M6" s="10"/>
      <c r="N6" s="11"/>
      <c r="O6" s="11"/>
    </row>
    <row r="7" spans="1:7" ht="15">
      <c r="A7" s="1">
        <v>200307</v>
      </c>
      <c r="B7" s="28"/>
      <c r="C7" s="1" t="s">
        <v>9</v>
      </c>
      <c r="D7" s="1"/>
      <c r="E7" s="1"/>
      <c r="F7" s="1"/>
      <c r="G7" s="1"/>
    </row>
    <row r="8" spans="1:7" ht="15">
      <c r="A8" s="1">
        <v>200123</v>
      </c>
      <c r="B8" s="28"/>
      <c r="C8" s="1" t="s">
        <v>15</v>
      </c>
      <c r="D8" s="1"/>
      <c r="E8" s="1"/>
      <c r="F8" s="1"/>
      <c r="G8" s="1"/>
    </row>
    <row r="9" spans="1:7" ht="15">
      <c r="A9" s="1">
        <v>200108</v>
      </c>
      <c r="B9" s="27">
        <v>16500</v>
      </c>
      <c r="C9" s="1" t="s">
        <v>10</v>
      </c>
      <c r="D9" s="1"/>
      <c r="E9" s="1"/>
      <c r="F9" s="1"/>
      <c r="G9" s="1"/>
    </row>
    <row r="10" spans="1:7" ht="15">
      <c r="A10" s="1">
        <v>200201</v>
      </c>
      <c r="B10" s="1"/>
      <c r="C10" s="1" t="s">
        <v>16</v>
      </c>
      <c r="D10" s="1"/>
      <c r="E10" s="1"/>
      <c r="F10" s="1"/>
      <c r="G10" s="1"/>
    </row>
    <row r="11" spans="1:7" ht="15">
      <c r="A11" s="2">
        <v>200135</v>
      </c>
      <c r="B11" s="28"/>
      <c r="C11" s="1"/>
      <c r="D11" s="1"/>
      <c r="E11" s="1"/>
      <c r="F11" s="1"/>
      <c r="G11" s="1"/>
    </row>
    <row r="12" spans="1:7" ht="15">
      <c r="A12" s="1">
        <v>200110</v>
      </c>
      <c r="B12" s="29"/>
      <c r="C12" s="1" t="s">
        <v>8</v>
      </c>
      <c r="D12" s="1"/>
      <c r="E12" s="1"/>
      <c r="F12" s="1"/>
      <c r="G12" s="1"/>
    </row>
    <row r="13" spans="1:7" ht="15">
      <c r="A13" s="1">
        <v>200111</v>
      </c>
      <c r="B13" s="1"/>
      <c r="C13" s="1" t="s">
        <v>12</v>
      </c>
      <c r="D13" s="1"/>
      <c r="E13" s="1"/>
      <c r="F13" s="1"/>
      <c r="G13" s="1"/>
    </row>
    <row r="14" spans="1:7" ht="15">
      <c r="A14" s="26">
        <v>200136</v>
      </c>
      <c r="B14" s="26"/>
      <c r="C14" s="26" t="s">
        <v>25</v>
      </c>
      <c r="D14" s="1"/>
      <c r="E14" s="1"/>
      <c r="F14" s="1"/>
      <c r="G14" s="1"/>
    </row>
    <row r="15" spans="1:7" ht="15">
      <c r="A15" s="26">
        <v>160103</v>
      </c>
      <c r="B15" s="26"/>
      <c r="C15" s="26" t="s">
        <v>24</v>
      </c>
      <c r="D15" s="1"/>
      <c r="E15" s="1"/>
      <c r="F15" s="1"/>
      <c r="G15" s="1"/>
    </row>
    <row r="16" spans="1:7" ht="15">
      <c r="A16" s="26">
        <v>200133</v>
      </c>
      <c r="B16" s="26"/>
      <c r="C16" s="26" t="s">
        <v>30</v>
      </c>
      <c r="D16" s="1"/>
      <c r="E16" s="1"/>
      <c r="F16" s="1"/>
      <c r="G16" s="1"/>
    </row>
    <row r="17" spans="1:7" ht="15">
      <c r="A17" s="26">
        <v>200132</v>
      </c>
      <c r="B17" s="26"/>
      <c r="C17" s="26" t="s">
        <v>31</v>
      </c>
      <c r="D17" s="1"/>
      <c r="E17" s="1"/>
      <c r="F17" s="1"/>
      <c r="G17" s="1"/>
    </row>
    <row r="18" spans="1:7" ht="15">
      <c r="A18" s="26">
        <v>150101</v>
      </c>
      <c r="C18" s="26" t="s">
        <v>29</v>
      </c>
      <c r="D18" s="1"/>
      <c r="E18" s="1"/>
      <c r="F18" s="1"/>
      <c r="G18" s="1"/>
    </row>
    <row r="19" spans="1:7" ht="15">
      <c r="A19" s="2" t="s">
        <v>3</v>
      </c>
      <c r="B19" s="26">
        <v>1273</v>
      </c>
      <c r="C19" s="1" t="s">
        <v>32</v>
      </c>
      <c r="D19" s="1"/>
      <c r="E19" s="1"/>
      <c r="F19" s="1"/>
      <c r="G19" s="1"/>
    </row>
    <row r="20" spans="1:15" s="7" customFormat="1" ht="15">
      <c r="A20" s="6">
        <v>200301</v>
      </c>
      <c r="B20" s="6">
        <v>6940</v>
      </c>
      <c r="C20" s="6" t="s">
        <v>4</v>
      </c>
      <c r="D20" s="6"/>
      <c r="E20" s="6"/>
      <c r="F20" s="6"/>
      <c r="G20" s="6"/>
      <c r="J20" s="13"/>
      <c r="K20" s="14"/>
      <c r="L20" s="14"/>
      <c r="M20" s="14"/>
      <c r="N20" s="15"/>
      <c r="O20" s="15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 t="s">
        <v>5</v>
      </c>
      <c r="B22" s="1">
        <f>SUM(B3:B19)</f>
        <v>28153</v>
      </c>
      <c r="C22" s="8">
        <f>B22/B24</f>
        <v>0.8022397629156812</v>
      </c>
      <c r="D22" s="16">
        <f>C22</f>
        <v>0.8022397629156812</v>
      </c>
      <c r="E22" s="1"/>
      <c r="F22" s="1"/>
      <c r="G22" s="1"/>
    </row>
    <row r="23" spans="1:15" s="7" customFormat="1" ht="15">
      <c r="A23" s="7" t="s">
        <v>6</v>
      </c>
      <c r="B23" s="9">
        <f>B20</f>
        <v>6940</v>
      </c>
      <c r="J23" s="13"/>
      <c r="K23" s="14"/>
      <c r="L23" s="14"/>
      <c r="M23" s="14"/>
      <c r="N23" s="15"/>
      <c r="O23" s="15"/>
    </row>
    <row r="24" spans="1:2" ht="15">
      <c r="A24" t="s">
        <v>7</v>
      </c>
      <c r="B24">
        <f>SUM(B22:B23)</f>
        <v>35093</v>
      </c>
    </row>
    <row r="27" spans="2:3" ht="15">
      <c r="B27">
        <f>B7+B23</f>
        <v>6940</v>
      </c>
      <c r="C27">
        <f>B24-B19</f>
        <v>33820</v>
      </c>
    </row>
    <row r="28" ht="15">
      <c r="F28">
        <f>B24+Gen_2020!B21</f>
        <v>68256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="110" zoomScaleNormal="110" zoomScalePageLayoutView="0" workbookViewId="0" topLeftCell="A1">
      <selection activeCell="P9" sqref="P9"/>
    </sheetView>
  </sheetViews>
  <sheetFormatPr defaultColWidth="9.140625" defaultRowHeight="15"/>
  <cols>
    <col min="10" max="10" width="10.57421875" style="30" bestFit="1" customWidth="1"/>
    <col min="11" max="13" width="9.140625" style="4" customWidth="1"/>
    <col min="14" max="14" width="12.28125" style="33" bestFit="1" customWidth="1"/>
    <col min="15" max="15" width="9.140625" style="5" customWidth="1"/>
  </cols>
  <sheetData>
    <row r="1" spans="1:16" ht="15">
      <c r="A1" s="25" t="s">
        <v>34</v>
      </c>
      <c r="K1" s="10"/>
      <c r="L1" s="10"/>
      <c r="M1" s="10"/>
      <c r="N1" s="32"/>
      <c r="O1" s="11"/>
      <c r="P1" s="12"/>
    </row>
    <row r="2" spans="1:15" ht="15">
      <c r="A2" t="s">
        <v>0</v>
      </c>
      <c r="B2" t="s">
        <v>1</v>
      </c>
      <c r="J2"/>
      <c r="K2"/>
      <c r="L2"/>
      <c r="M2"/>
      <c r="N2"/>
      <c r="O2"/>
    </row>
    <row r="3" spans="1:15" ht="15">
      <c r="A3" s="1">
        <v>200101</v>
      </c>
      <c r="B3" s="27">
        <v>5800</v>
      </c>
      <c r="C3" s="1" t="s">
        <v>13</v>
      </c>
      <c r="D3" s="1"/>
      <c r="E3" s="1"/>
      <c r="J3"/>
      <c r="K3"/>
      <c r="L3"/>
      <c r="M3"/>
      <c r="N3"/>
      <c r="O3"/>
    </row>
    <row r="4" spans="1:15" ht="15">
      <c r="A4" s="1">
        <v>150102</v>
      </c>
      <c r="B4" s="27">
        <v>5820</v>
      </c>
      <c r="C4" s="1" t="s">
        <v>2</v>
      </c>
      <c r="D4" s="1"/>
      <c r="E4" s="1"/>
      <c r="J4"/>
      <c r="K4"/>
      <c r="L4"/>
      <c r="M4"/>
      <c r="N4"/>
      <c r="O4"/>
    </row>
    <row r="5" spans="1:15" ht="15">
      <c r="A5" s="1">
        <v>150104</v>
      </c>
      <c r="B5" s="1">
        <v>0</v>
      </c>
      <c r="C5" s="1" t="s">
        <v>11</v>
      </c>
      <c r="D5" s="1"/>
      <c r="E5" s="1"/>
      <c r="J5"/>
      <c r="K5"/>
      <c r="L5"/>
      <c r="M5"/>
      <c r="N5"/>
      <c r="O5"/>
    </row>
    <row r="6" spans="1:15" ht="15">
      <c r="A6" s="1">
        <v>150107</v>
      </c>
      <c r="B6" s="27">
        <v>3280</v>
      </c>
      <c r="C6" s="1" t="s">
        <v>14</v>
      </c>
      <c r="D6" s="1"/>
      <c r="E6" s="1"/>
      <c r="J6"/>
      <c r="K6"/>
      <c r="L6"/>
      <c r="M6"/>
      <c r="N6"/>
      <c r="O6"/>
    </row>
    <row r="7" spans="1:15" ht="15">
      <c r="A7" s="1">
        <v>200307</v>
      </c>
      <c r="B7" s="28"/>
      <c r="C7" s="1" t="s">
        <v>9</v>
      </c>
      <c r="D7" s="1"/>
      <c r="E7" s="1"/>
      <c r="J7"/>
      <c r="K7"/>
      <c r="L7"/>
      <c r="M7"/>
      <c r="N7"/>
      <c r="O7"/>
    </row>
    <row r="8" spans="1:15" ht="15">
      <c r="A8" s="1">
        <v>200123</v>
      </c>
      <c r="B8" s="28"/>
      <c r="C8" s="1" t="s">
        <v>15</v>
      </c>
      <c r="D8" s="1"/>
      <c r="E8" s="1"/>
      <c r="J8"/>
      <c r="K8"/>
      <c r="L8"/>
      <c r="M8"/>
      <c r="N8"/>
      <c r="O8"/>
    </row>
    <row r="9" spans="1:15" ht="15">
      <c r="A9" s="1">
        <v>200108</v>
      </c>
      <c r="B9" s="27">
        <v>15500</v>
      </c>
      <c r="C9" s="1" t="s">
        <v>10</v>
      </c>
      <c r="D9" s="1"/>
      <c r="E9" s="1"/>
      <c r="J9"/>
      <c r="K9"/>
      <c r="L9"/>
      <c r="M9"/>
      <c r="N9"/>
      <c r="O9"/>
    </row>
    <row r="10" spans="1:15" ht="15">
      <c r="A10" s="1">
        <v>200201</v>
      </c>
      <c r="B10" s="1"/>
      <c r="C10" s="1" t="s">
        <v>16</v>
      </c>
      <c r="D10" s="1"/>
      <c r="E10" s="1"/>
      <c r="J10"/>
      <c r="K10"/>
      <c r="L10"/>
      <c r="M10"/>
      <c r="N10"/>
      <c r="O10"/>
    </row>
    <row r="11" spans="1:15" ht="15">
      <c r="A11" s="2">
        <v>200135</v>
      </c>
      <c r="B11" s="28"/>
      <c r="C11" s="1"/>
      <c r="D11" s="1"/>
      <c r="E11" s="1"/>
      <c r="J11"/>
      <c r="K11"/>
      <c r="L11"/>
      <c r="M11"/>
      <c r="N11"/>
      <c r="O11"/>
    </row>
    <row r="12" spans="1:15" ht="15">
      <c r="A12" s="1">
        <v>200110</v>
      </c>
      <c r="B12" s="29"/>
      <c r="C12" s="1" t="s">
        <v>8</v>
      </c>
      <c r="D12" s="1"/>
      <c r="E12" s="1"/>
      <c r="J12"/>
      <c r="K12"/>
      <c r="L12"/>
      <c r="M12"/>
      <c r="N12"/>
      <c r="O12"/>
    </row>
    <row r="13" spans="1:15" ht="15">
      <c r="A13" s="1">
        <v>200111</v>
      </c>
      <c r="B13" s="1"/>
      <c r="C13" s="1" t="s">
        <v>12</v>
      </c>
      <c r="D13" s="1"/>
      <c r="E13" s="1"/>
      <c r="J13"/>
      <c r="K13"/>
      <c r="L13"/>
      <c r="M13"/>
      <c r="N13"/>
      <c r="O13"/>
    </row>
    <row r="14" spans="1:15" ht="15">
      <c r="A14" s="26">
        <v>200136</v>
      </c>
      <c r="B14" s="26"/>
      <c r="C14" s="26" t="s">
        <v>25</v>
      </c>
      <c r="D14" s="1"/>
      <c r="E14" s="1"/>
      <c r="J14"/>
      <c r="K14"/>
      <c r="L14"/>
      <c r="M14"/>
      <c r="N14"/>
      <c r="O14"/>
    </row>
    <row r="15" spans="1:15" ht="15">
      <c r="A15" s="26">
        <v>160103</v>
      </c>
      <c r="B15" s="26"/>
      <c r="C15" s="26" t="s">
        <v>24</v>
      </c>
      <c r="D15" s="1"/>
      <c r="E15" s="1"/>
      <c r="J15"/>
      <c r="K15"/>
      <c r="L15"/>
      <c r="M15"/>
      <c r="N15"/>
      <c r="O15"/>
    </row>
    <row r="16" spans="1:15" ht="15">
      <c r="A16" s="26">
        <v>200133</v>
      </c>
      <c r="B16" s="26"/>
      <c r="C16" s="26" t="s">
        <v>30</v>
      </c>
      <c r="D16" s="1"/>
      <c r="E16" s="1"/>
      <c r="J16"/>
      <c r="K16"/>
      <c r="L16"/>
      <c r="M16"/>
      <c r="N16"/>
      <c r="O16"/>
    </row>
    <row r="17" spans="1:15" ht="15">
      <c r="A17" s="26">
        <v>200132</v>
      </c>
      <c r="B17" s="26"/>
      <c r="C17" s="26" t="s">
        <v>31</v>
      </c>
      <c r="D17" s="1"/>
      <c r="E17" s="1"/>
      <c r="J17"/>
      <c r="K17"/>
      <c r="L17"/>
      <c r="M17"/>
      <c r="N17"/>
      <c r="O17"/>
    </row>
    <row r="18" spans="1:15" ht="15">
      <c r="A18" s="26">
        <v>150101</v>
      </c>
      <c r="C18" s="26" t="s">
        <v>29</v>
      </c>
      <c r="D18" s="1"/>
      <c r="E18" s="1"/>
      <c r="J18"/>
      <c r="K18"/>
      <c r="L18"/>
      <c r="M18"/>
      <c r="N18"/>
      <c r="O18"/>
    </row>
    <row r="19" spans="1:15" ht="15">
      <c r="A19" s="2" t="s">
        <v>3</v>
      </c>
      <c r="B19" s="26">
        <v>1273</v>
      </c>
      <c r="C19" s="1" t="s">
        <v>32</v>
      </c>
      <c r="D19" s="1"/>
      <c r="E19" s="1"/>
      <c r="J19"/>
      <c r="K19"/>
      <c r="L19"/>
      <c r="M19"/>
      <c r="N19"/>
      <c r="O19"/>
    </row>
    <row r="20" spans="1:15" s="7" customFormat="1" ht="15">
      <c r="A20" s="6">
        <v>200301</v>
      </c>
      <c r="B20" s="6">
        <v>16920</v>
      </c>
      <c r="C20" s="6" t="s">
        <v>4</v>
      </c>
      <c r="D20" s="6"/>
      <c r="E20" s="6"/>
      <c r="F20" s="6"/>
      <c r="G20" s="6"/>
      <c r="J20" s="31"/>
      <c r="K20" s="14"/>
      <c r="L20" s="14"/>
      <c r="M20" s="14"/>
      <c r="N20" s="34"/>
      <c r="O20" s="15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 t="s">
        <v>5</v>
      </c>
      <c r="B22" s="1">
        <f>SUM(B3:B19)</f>
        <v>31673</v>
      </c>
      <c r="C22" s="8">
        <f>B22/B24</f>
        <v>0.6518016998333094</v>
      </c>
      <c r="D22" s="16">
        <f>C22</f>
        <v>0.6518016998333094</v>
      </c>
      <c r="E22" s="1"/>
      <c r="F22" s="1"/>
      <c r="G22" s="1"/>
    </row>
    <row r="23" spans="1:15" s="7" customFormat="1" ht="15">
      <c r="A23" s="7" t="s">
        <v>6</v>
      </c>
      <c r="B23" s="9">
        <f>B20</f>
        <v>16920</v>
      </c>
      <c r="J23" s="31"/>
      <c r="K23" s="14"/>
      <c r="L23" s="14"/>
      <c r="M23" s="14"/>
      <c r="N23" s="34"/>
      <c r="O23" s="15"/>
    </row>
    <row r="24" spans="1:14" ht="15">
      <c r="A24" t="s">
        <v>7</v>
      </c>
      <c r="B24">
        <f>SUM(B22:B23)</f>
        <v>48593</v>
      </c>
      <c r="N24" s="33">
        <f>SUM(N3:N23)</f>
        <v>0</v>
      </c>
    </row>
    <row r="26" ht="15">
      <c r="Q26">
        <f>SUM(Q3:Q25)</f>
        <v>0</v>
      </c>
    </row>
    <row r="27" spans="2:3" ht="15">
      <c r="B27">
        <f>B7+B23</f>
        <v>16920</v>
      </c>
      <c r="C27">
        <f>B24-B19</f>
        <v>47320</v>
      </c>
    </row>
    <row r="28" ht="15">
      <c r="F28">
        <f>B24+Gen_2020!B21</f>
        <v>81756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F7" sqref="F7"/>
    </sheetView>
  </sheetViews>
  <sheetFormatPr defaultColWidth="9.140625" defaultRowHeight="15"/>
  <cols>
    <col min="10" max="10" width="10.57421875" style="30" bestFit="1" customWidth="1"/>
    <col min="11" max="13" width="9.140625" style="4" customWidth="1"/>
    <col min="14" max="14" width="12.28125" style="33" bestFit="1" customWidth="1"/>
    <col min="15" max="15" width="9.140625" style="5" customWidth="1"/>
  </cols>
  <sheetData>
    <row r="1" spans="1:16" ht="15">
      <c r="A1" s="25" t="s">
        <v>35</v>
      </c>
      <c r="K1" s="10"/>
      <c r="L1" s="10"/>
      <c r="M1" s="10"/>
      <c r="N1" s="32"/>
      <c r="O1" s="11"/>
      <c r="P1" s="12"/>
    </row>
    <row r="2" spans="1:15" ht="15">
      <c r="A2" t="s">
        <v>0</v>
      </c>
      <c r="B2" t="s">
        <v>1</v>
      </c>
      <c r="J2"/>
      <c r="K2"/>
      <c r="L2"/>
      <c r="M2"/>
      <c r="N2"/>
      <c r="O2"/>
    </row>
    <row r="3" spans="1:15" ht="15">
      <c r="A3" s="1">
        <v>200101</v>
      </c>
      <c r="B3" s="27">
        <v>3460</v>
      </c>
      <c r="C3" s="1" t="s">
        <v>13</v>
      </c>
      <c r="D3" s="1"/>
      <c r="E3" s="1"/>
      <c r="J3"/>
      <c r="K3"/>
      <c r="L3"/>
      <c r="M3"/>
      <c r="N3"/>
      <c r="O3"/>
    </row>
    <row r="4" spans="1:15" ht="15">
      <c r="A4" s="1">
        <v>150102</v>
      </c>
      <c r="B4" s="27">
        <v>4300</v>
      </c>
      <c r="C4" s="1" t="s">
        <v>2</v>
      </c>
      <c r="D4" s="1"/>
      <c r="E4" s="1"/>
      <c r="J4"/>
      <c r="K4"/>
      <c r="L4"/>
      <c r="M4"/>
      <c r="N4"/>
      <c r="O4"/>
    </row>
    <row r="5" spans="1:15" ht="15">
      <c r="A5" s="1">
        <v>150104</v>
      </c>
      <c r="B5" s="1">
        <v>540</v>
      </c>
      <c r="C5" s="1" t="s">
        <v>11</v>
      </c>
      <c r="D5" s="1"/>
      <c r="E5" s="1"/>
      <c r="J5"/>
      <c r="K5"/>
      <c r="L5"/>
      <c r="M5"/>
      <c r="N5"/>
      <c r="O5"/>
    </row>
    <row r="6" spans="1:15" ht="15">
      <c r="A6" s="1">
        <v>150107</v>
      </c>
      <c r="B6" s="27">
        <v>2400</v>
      </c>
      <c r="C6" s="1" t="s">
        <v>14</v>
      </c>
      <c r="D6" s="1"/>
      <c r="E6" s="1"/>
      <c r="J6"/>
      <c r="K6"/>
      <c r="L6"/>
      <c r="M6"/>
      <c r="N6"/>
      <c r="O6"/>
    </row>
    <row r="7" spans="1:15" ht="15">
      <c r="A7" s="1">
        <v>200307</v>
      </c>
      <c r="B7" s="28"/>
      <c r="C7" s="1" t="s">
        <v>9</v>
      </c>
      <c r="D7" s="1"/>
      <c r="E7" s="1"/>
      <c r="J7"/>
      <c r="K7"/>
      <c r="L7"/>
      <c r="M7"/>
      <c r="N7"/>
      <c r="O7"/>
    </row>
    <row r="8" spans="1:15" ht="15">
      <c r="A8" s="1">
        <v>200123</v>
      </c>
      <c r="B8" s="28"/>
      <c r="C8" s="1" t="s">
        <v>15</v>
      </c>
      <c r="D8" s="1"/>
      <c r="E8" s="1"/>
      <c r="J8"/>
      <c r="K8"/>
      <c r="L8"/>
      <c r="M8"/>
      <c r="N8"/>
      <c r="O8"/>
    </row>
    <row r="9" spans="1:15" ht="15">
      <c r="A9" s="1">
        <v>200108</v>
      </c>
      <c r="B9" s="27">
        <v>9880</v>
      </c>
      <c r="C9" s="1" t="s">
        <v>10</v>
      </c>
      <c r="D9" s="1"/>
      <c r="E9" s="1"/>
      <c r="J9"/>
      <c r="K9"/>
      <c r="L9"/>
      <c r="M9"/>
      <c r="N9"/>
      <c r="O9"/>
    </row>
    <row r="10" spans="1:15" ht="15">
      <c r="A10" s="1">
        <v>200201</v>
      </c>
      <c r="B10" s="1"/>
      <c r="C10" s="1" t="s">
        <v>16</v>
      </c>
      <c r="D10" s="1"/>
      <c r="E10" s="1"/>
      <c r="J10"/>
      <c r="K10"/>
      <c r="L10"/>
      <c r="M10"/>
      <c r="N10"/>
      <c r="O10"/>
    </row>
    <row r="11" spans="1:15" ht="15">
      <c r="A11" s="2">
        <v>200135</v>
      </c>
      <c r="B11" s="28"/>
      <c r="C11" s="1"/>
      <c r="D11" s="1"/>
      <c r="E11" s="1"/>
      <c r="J11"/>
      <c r="K11"/>
      <c r="L11"/>
      <c r="M11"/>
      <c r="N11"/>
      <c r="O11"/>
    </row>
    <row r="12" spans="1:15" ht="15">
      <c r="A12" s="1">
        <v>200110</v>
      </c>
      <c r="B12" s="29"/>
      <c r="C12" s="1" t="s">
        <v>8</v>
      </c>
      <c r="D12" s="1"/>
      <c r="E12" s="1"/>
      <c r="J12"/>
      <c r="K12"/>
      <c r="L12"/>
      <c r="M12"/>
      <c r="N12"/>
      <c r="O12"/>
    </row>
    <row r="13" spans="1:15" ht="15">
      <c r="A13" s="1">
        <v>200111</v>
      </c>
      <c r="B13" s="1"/>
      <c r="C13" s="1" t="s">
        <v>12</v>
      </c>
      <c r="D13" s="1"/>
      <c r="E13" s="1"/>
      <c r="J13"/>
      <c r="K13"/>
      <c r="L13"/>
      <c r="M13"/>
      <c r="N13"/>
      <c r="O13"/>
    </row>
    <row r="14" spans="1:15" ht="15">
      <c r="A14" s="26">
        <v>200136</v>
      </c>
      <c r="B14" s="26"/>
      <c r="C14" s="26" t="s">
        <v>25</v>
      </c>
      <c r="D14" s="1"/>
      <c r="E14" s="1"/>
      <c r="J14"/>
      <c r="K14"/>
      <c r="L14"/>
      <c r="M14"/>
      <c r="N14"/>
      <c r="O14"/>
    </row>
    <row r="15" spans="1:15" ht="15">
      <c r="A15" s="26">
        <v>160103</v>
      </c>
      <c r="B15" s="26"/>
      <c r="C15" s="26" t="s">
        <v>24</v>
      </c>
      <c r="D15" s="1"/>
      <c r="E15" s="1"/>
      <c r="J15"/>
      <c r="K15"/>
      <c r="L15"/>
      <c r="M15"/>
      <c r="N15"/>
      <c r="O15"/>
    </row>
    <row r="16" spans="1:15" ht="15">
      <c r="A16" s="26">
        <v>200133</v>
      </c>
      <c r="B16" s="26"/>
      <c r="C16" s="26" t="s">
        <v>30</v>
      </c>
      <c r="D16" s="1"/>
      <c r="E16" s="1"/>
      <c r="J16"/>
      <c r="K16"/>
      <c r="L16"/>
      <c r="M16"/>
      <c r="N16"/>
      <c r="O16"/>
    </row>
    <row r="17" spans="1:15" ht="15">
      <c r="A17" s="26">
        <v>200132</v>
      </c>
      <c r="B17" s="26"/>
      <c r="C17" s="26" t="s">
        <v>31</v>
      </c>
      <c r="D17" s="1"/>
      <c r="E17" s="1"/>
      <c r="J17"/>
      <c r="K17"/>
      <c r="L17"/>
      <c r="M17"/>
      <c r="N17"/>
      <c r="O17"/>
    </row>
    <row r="18" spans="1:15" ht="15">
      <c r="A18" s="26">
        <v>150101</v>
      </c>
      <c r="C18" s="26" t="s">
        <v>29</v>
      </c>
      <c r="D18" s="1"/>
      <c r="E18" s="1"/>
      <c r="J18"/>
      <c r="K18"/>
      <c r="L18"/>
      <c r="M18"/>
      <c r="N18"/>
      <c r="O18"/>
    </row>
    <row r="19" spans="1:15" ht="15">
      <c r="A19" s="2" t="s">
        <v>3</v>
      </c>
      <c r="B19" s="26">
        <v>1273</v>
      </c>
      <c r="C19" s="1" t="s">
        <v>32</v>
      </c>
      <c r="D19" s="1"/>
      <c r="E19" s="1"/>
      <c r="J19"/>
      <c r="K19"/>
      <c r="L19"/>
      <c r="M19"/>
      <c r="N19"/>
      <c r="O19"/>
    </row>
    <row r="20" spans="1:15" s="7" customFormat="1" ht="15">
      <c r="A20" s="6">
        <v>200301</v>
      </c>
      <c r="B20" s="6">
        <v>13720</v>
      </c>
      <c r="C20" s="6" t="s">
        <v>4</v>
      </c>
      <c r="D20" s="6"/>
      <c r="E20" s="6"/>
      <c r="F20" s="6"/>
      <c r="G20" s="6"/>
      <c r="J20" s="31"/>
      <c r="K20" s="14"/>
      <c r="L20" s="14"/>
      <c r="M20" s="14"/>
      <c r="N20" s="34"/>
      <c r="O20" s="15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 t="s">
        <v>5</v>
      </c>
      <c r="B22" s="1">
        <f>SUM(B3:B19)</f>
        <v>21853</v>
      </c>
      <c r="C22" s="8">
        <f>B22/B24</f>
        <v>0.6143142270823377</v>
      </c>
      <c r="D22" s="16">
        <f>C22</f>
        <v>0.6143142270823377</v>
      </c>
      <c r="E22" s="1"/>
      <c r="F22" s="1"/>
      <c r="G22" s="1"/>
    </row>
    <row r="23" spans="1:15" s="7" customFormat="1" ht="15">
      <c r="A23" s="7" t="s">
        <v>6</v>
      </c>
      <c r="B23" s="9">
        <f>B20</f>
        <v>13720</v>
      </c>
      <c r="J23" s="31"/>
      <c r="K23" s="14"/>
      <c r="L23" s="14"/>
      <c r="M23" s="14"/>
      <c r="N23" s="34"/>
      <c r="O23" s="15"/>
    </row>
    <row r="24" spans="1:2" ht="15">
      <c r="A24" t="s">
        <v>7</v>
      </c>
      <c r="B24">
        <f>SUM(B22:B23)</f>
        <v>35573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120" zoomScaleNormal="120" zoomScalePageLayoutView="0" workbookViewId="0" topLeftCell="A1">
      <selection activeCell="F12" sqref="F12"/>
    </sheetView>
  </sheetViews>
  <sheetFormatPr defaultColWidth="9.140625" defaultRowHeight="15"/>
  <cols>
    <col min="1" max="1" width="7.421875" style="0" customWidth="1"/>
    <col min="2" max="4" width="12.28125" style="0" bestFit="1" customWidth="1"/>
    <col min="5" max="5" width="7.7109375" style="0" bestFit="1" customWidth="1"/>
    <col min="6" max="6" width="11.28125" style="0" bestFit="1" customWidth="1"/>
    <col min="7" max="7" width="13.28125" style="0" customWidth="1"/>
    <col min="8" max="8" width="12.8515625" style="0" customWidth="1"/>
    <col min="9" max="16384" width="11.57421875" style="0" customWidth="1"/>
  </cols>
  <sheetData>
    <row r="1" spans="1:8" ht="44.25" customHeight="1">
      <c r="A1" s="19" t="s">
        <v>17</v>
      </c>
      <c r="B1" s="19" t="s">
        <v>18</v>
      </c>
      <c r="C1" s="19" t="s">
        <v>19</v>
      </c>
      <c r="D1" s="19" t="s">
        <v>20</v>
      </c>
      <c r="E1" s="19" t="s">
        <v>21</v>
      </c>
      <c r="F1" s="19" t="s">
        <v>3</v>
      </c>
      <c r="G1" s="19" t="s">
        <v>22</v>
      </c>
      <c r="H1" s="19" t="s">
        <v>23</v>
      </c>
    </row>
    <row r="2" spans="1:8" ht="15">
      <c r="A2" s="20">
        <v>43831</v>
      </c>
      <c r="B2" s="21">
        <f>Gen_2020!B20</f>
        <v>8740</v>
      </c>
      <c r="C2" s="24">
        <f>Gen_2020!B19</f>
        <v>24423</v>
      </c>
      <c r="D2" s="22">
        <f>B2+C2</f>
        <v>33163</v>
      </c>
      <c r="E2" s="23">
        <f>C2/D2</f>
        <v>0.7364532762415945</v>
      </c>
      <c r="F2" s="22">
        <f>Gen_2020!B16</f>
        <v>1273</v>
      </c>
      <c r="G2" s="22">
        <f>C2-F2</f>
        <v>23150</v>
      </c>
      <c r="H2" s="22">
        <f aca="true" t="shared" si="0" ref="H2:H7">D2-F2</f>
        <v>31890</v>
      </c>
    </row>
    <row r="3" spans="1:8" ht="15">
      <c r="A3" s="20">
        <v>43862</v>
      </c>
      <c r="B3" s="24">
        <f>Feb_2020!B21</f>
        <v>11000</v>
      </c>
      <c r="C3" s="24">
        <f>Feb_2020!B20</f>
        <v>28633</v>
      </c>
      <c r="D3" s="22">
        <f>B3+C3</f>
        <v>39633</v>
      </c>
      <c r="E3" s="23">
        <f>C3/D3</f>
        <v>0.7224535109630863</v>
      </c>
      <c r="F3" s="22">
        <f>Feb_2020!B17</f>
        <v>1273</v>
      </c>
      <c r="G3" s="22">
        <f>C3-F3</f>
        <v>27360</v>
      </c>
      <c r="H3" s="22">
        <f t="shared" si="0"/>
        <v>38360</v>
      </c>
    </row>
    <row r="4" spans="1:8" ht="15">
      <c r="A4" s="20">
        <v>43891</v>
      </c>
      <c r="B4" s="24">
        <f>'Mar_2020 '!B23</f>
        <v>10480</v>
      </c>
      <c r="C4" s="24">
        <f>'Mar_2020 '!B22</f>
        <v>26011</v>
      </c>
      <c r="D4" s="22">
        <f>B4+C4</f>
        <v>36491</v>
      </c>
      <c r="E4" s="23">
        <f>C4/D4</f>
        <v>0.7128058973445507</v>
      </c>
      <c r="F4" s="22">
        <f>'Mar_2020 '!B19</f>
        <v>1273</v>
      </c>
      <c r="G4" s="22">
        <f>C4-F4</f>
        <v>24738</v>
      </c>
      <c r="H4" s="22">
        <f t="shared" si="0"/>
        <v>35218</v>
      </c>
    </row>
    <row r="5" spans="1:8" ht="15">
      <c r="A5" s="20">
        <v>43922</v>
      </c>
      <c r="B5" s="24">
        <f>Apr_2020!B23</f>
        <v>6940</v>
      </c>
      <c r="C5" s="24">
        <f>Apr_2020!B22</f>
        <v>28153</v>
      </c>
      <c r="D5" s="22">
        <f>B5+C5</f>
        <v>35093</v>
      </c>
      <c r="E5" s="23">
        <f>C5/D5</f>
        <v>0.8022397629156812</v>
      </c>
      <c r="F5" s="22">
        <f>Apr_2020!B19</f>
        <v>1273</v>
      </c>
      <c r="G5" s="22">
        <f>C5-F5</f>
        <v>26880</v>
      </c>
      <c r="H5" s="22">
        <f t="shared" si="0"/>
        <v>33820</v>
      </c>
    </row>
    <row r="6" spans="1:8" ht="15">
      <c r="A6" s="20">
        <v>43952</v>
      </c>
      <c r="B6" s="24">
        <f>Mag_2020!B23</f>
        <v>16920</v>
      </c>
      <c r="C6" s="24">
        <f>Mag_2020!B22</f>
        <v>31673</v>
      </c>
      <c r="D6" s="22">
        <f>B6+C6</f>
        <v>48593</v>
      </c>
      <c r="E6" s="23">
        <f>C6/D6</f>
        <v>0.6518016998333094</v>
      </c>
      <c r="F6" s="22">
        <f>Mag_2020!B19</f>
        <v>1273</v>
      </c>
      <c r="G6" s="22">
        <f>C6-F6</f>
        <v>30400</v>
      </c>
      <c r="H6" s="22">
        <f t="shared" si="0"/>
        <v>47320</v>
      </c>
    </row>
    <row r="7" spans="1:8" ht="15">
      <c r="A7" s="20">
        <v>43983</v>
      </c>
      <c r="B7" s="24">
        <f>Giu_2020!B23</f>
        <v>13720</v>
      </c>
      <c r="C7" s="24">
        <f>Giu_2020!B22</f>
        <v>21853</v>
      </c>
      <c r="D7" s="22">
        <f>B7+C7</f>
        <v>35573</v>
      </c>
      <c r="E7" s="23">
        <f>C7/D7</f>
        <v>0.6143142270823377</v>
      </c>
      <c r="F7" s="22">
        <f>Giu_2020!B19</f>
        <v>1273</v>
      </c>
      <c r="G7" s="22">
        <f>C7-F7</f>
        <v>20580</v>
      </c>
      <c r="H7" s="22">
        <f t="shared" si="0"/>
        <v>34300</v>
      </c>
    </row>
    <row r="8" spans="1:8" ht="15">
      <c r="A8" s="12" t="s">
        <v>36</v>
      </c>
      <c r="B8" s="36">
        <f>SUM(B2:B7)</f>
        <v>67800</v>
      </c>
      <c r="C8" s="36">
        <f>SUM(C2:C7)</f>
        <v>160746</v>
      </c>
      <c r="D8" s="36">
        <f>B8+C8</f>
        <v>228546</v>
      </c>
      <c r="E8" s="37">
        <f>C8/D8</f>
        <v>0.7033419967971437</v>
      </c>
      <c r="F8" s="36">
        <f>SUM(F2:F7)</f>
        <v>7638</v>
      </c>
      <c r="G8" s="36">
        <f>SUM(G2:G7)</f>
        <v>153108</v>
      </c>
      <c r="H8" s="36">
        <f>SUM(H2:H7)</f>
        <v>220908</v>
      </c>
    </row>
    <row r="9" ht="15">
      <c r="C9" s="35"/>
    </row>
  </sheetData>
  <sheetProtection/>
  <printOptions/>
  <pageMargins left="0.708333333333333" right="0.708333333333333" top="0.945833333333333" bottom="0.945833333333333" header="0.708333333333333" footer="0.708333333333333"/>
  <pageSetup fitToHeight="1" fitToWidth="1" horizontalDpi="300" verticalDpi="300" orientation="portrait" paperSize="9" scale="74" r:id="rId1"/>
  <headerFooter>
    <oddHeader>&amp;C&amp;"Arial,Normale"&amp;10&amp;A</oddHeader>
    <oddFooter>&amp;C&amp;"Arial,Normale"&amp;10Pagina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</dc:creator>
  <cp:keywords/>
  <dc:description/>
  <cp:lastModifiedBy>Utente</cp:lastModifiedBy>
  <cp:lastPrinted>2020-06-22T14:33:18Z</cp:lastPrinted>
  <dcterms:created xsi:type="dcterms:W3CDTF">2017-01-11T15:46:20Z</dcterms:created>
  <dcterms:modified xsi:type="dcterms:W3CDTF">2020-07-27T08:35:18Z</dcterms:modified>
  <cp:category/>
  <cp:version/>
  <cp:contentType/>
  <cp:contentStatus/>
  <cp:revision>129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